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NANCE\Budget\"/>
    </mc:Choice>
  </mc:AlternateContent>
  <xr:revisionPtr revIDLastSave="0" documentId="13_ncr:1_{4484F6C4-2815-4619-9A65-42FFC372FF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celist 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J15" i="2"/>
  <c r="J19" i="2"/>
  <c r="J23" i="2"/>
  <c r="J24" i="2"/>
  <c r="J25" i="2"/>
  <c r="J26" i="2"/>
  <c r="J27" i="2"/>
  <c r="J28" i="2"/>
  <c r="I31" i="2"/>
  <c r="I32" i="2"/>
  <c r="I30" i="2"/>
  <c r="I29" i="2"/>
  <c r="I22" i="2"/>
  <c r="J22" i="2" s="1"/>
  <c r="I7" i="2"/>
  <c r="J7" i="2" s="1"/>
  <c r="I9" i="2"/>
  <c r="J9" i="2" s="1"/>
  <c r="I10" i="2"/>
  <c r="J10" i="2" s="1"/>
  <c r="I11" i="2"/>
  <c r="I42" i="2"/>
  <c r="I41" i="2"/>
  <c r="I40" i="2"/>
  <c r="I39" i="2"/>
  <c r="I38" i="2"/>
  <c r="I37" i="2"/>
  <c r="I36" i="2"/>
  <c r="I35" i="2"/>
  <c r="I21" i="2"/>
  <c r="J21" i="2" s="1"/>
  <c r="I20" i="2"/>
  <c r="J20" i="2" s="1"/>
  <c r="I19" i="2"/>
  <c r="I18" i="2"/>
  <c r="J18" i="2" s="1"/>
  <c r="I17" i="2"/>
  <c r="J17" i="2" s="1"/>
  <c r="I16" i="2"/>
  <c r="J16" i="2" s="1"/>
  <c r="I15" i="2"/>
  <c r="I14" i="2"/>
  <c r="J14" i="2" s="1"/>
  <c r="I13" i="2"/>
  <c r="J13" i="2" s="1"/>
  <c r="I12" i="2"/>
  <c r="J12" i="2" s="1"/>
  <c r="I8" i="2"/>
  <c r="J8" i="2" s="1"/>
  <c r="I6" i="2"/>
  <c r="J6" i="2" s="1"/>
  <c r="I5" i="2"/>
  <c r="J5" i="2" s="1"/>
  <c r="I4" i="2"/>
  <c r="J4" i="2" s="1"/>
  <c r="I3" i="2"/>
  <c r="J3" i="2" s="1"/>
  <c r="E21" i="2"/>
  <c r="G21" i="2" s="1"/>
  <c r="E20" i="2"/>
  <c r="G20" i="2" s="1"/>
  <c r="E19" i="2"/>
  <c r="G19" i="2" s="1"/>
  <c r="E18" i="2"/>
  <c r="G18" i="2" s="1"/>
  <c r="E17" i="2"/>
  <c r="G17" i="2" s="1"/>
  <c r="E16" i="2"/>
  <c r="G16" i="2" s="1"/>
  <c r="E15" i="2"/>
  <c r="G15" i="2" s="1"/>
  <c r="E14" i="2"/>
  <c r="G14" i="2" s="1"/>
  <c r="G13" i="2"/>
  <c r="E10" i="2"/>
  <c r="G10" i="2" s="1"/>
  <c r="E8" i="2"/>
  <c r="G8" i="2" s="1"/>
  <c r="C7" i="2"/>
  <c r="E7" i="2" s="1"/>
  <c r="G7" i="2" s="1"/>
  <c r="G6" i="2"/>
  <c r="E5" i="2"/>
  <c r="G5" i="2" s="1"/>
  <c r="E4" i="2"/>
  <c r="G4" i="2" s="1"/>
</calcChain>
</file>

<file path=xl/sharedStrings.xml><?xml version="1.0" encoding="utf-8"?>
<sst xmlns="http://schemas.openxmlformats.org/spreadsheetml/2006/main" count="94" uniqueCount="86">
  <si>
    <t>Price</t>
  </si>
  <si>
    <t>Units</t>
  </si>
  <si>
    <t>per 500ml</t>
  </si>
  <si>
    <t>Difference (D-C)</t>
  </si>
  <si>
    <t>Test description</t>
  </si>
  <si>
    <t>12.00</t>
  </si>
  <si>
    <t>Phosphatase (Milk)</t>
  </si>
  <si>
    <t>Inhibitory substances (Milk)</t>
  </si>
  <si>
    <t>Compositional testing (Dairy products)</t>
  </si>
  <si>
    <t>pH measurement</t>
  </si>
  <si>
    <t>Price per unit (excl VAT)</t>
  </si>
  <si>
    <t>Clover calibration</t>
  </si>
  <si>
    <t>Clover calibration - Bokse</t>
  </si>
  <si>
    <t>Clover calibration - Courier ( including box)</t>
  </si>
  <si>
    <t>Asked price ( excl VAT)</t>
  </si>
  <si>
    <t xml:space="preserve">Weighing of samples (Internal) </t>
  </si>
  <si>
    <t xml:space="preserve">Aflatoxin M1 </t>
  </si>
  <si>
    <t>Raw milk (1-10) small</t>
  </si>
  <si>
    <t xml:space="preserve">Available </t>
  </si>
  <si>
    <t xml:space="preserve">Monthly </t>
  </si>
  <si>
    <t>Jan, April, Jul, Oct</t>
  </si>
  <si>
    <t>Feb, May, Aug, Nov</t>
  </si>
  <si>
    <t>Mar, Jun, Sept, Dec</t>
  </si>
  <si>
    <t xml:space="preserve">Raw milk (1-10) Large </t>
  </si>
  <si>
    <t>Past. Milk (1-7)</t>
  </si>
  <si>
    <t>Skim Milk (1-6)</t>
  </si>
  <si>
    <t>UHT Milk (1-8)</t>
  </si>
  <si>
    <t>Raw Cream (1-6)</t>
  </si>
  <si>
    <t>Freezing Point (1-10)</t>
  </si>
  <si>
    <t>Postage/Courier Charges</t>
  </si>
  <si>
    <t>2026 (6%)</t>
  </si>
  <si>
    <t>Method No/Availability</t>
  </si>
  <si>
    <t>DSA-LM004</t>
  </si>
  <si>
    <t>DSA-LM022</t>
  </si>
  <si>
    <t>-</t>
  </si>
  <si>
    <t>DSA-LM014</t>
  </si>
  <si>
    <t>DSA-LM003</t>
  </si>
  <si>
    <t>DSA-LM006</t>
  </si>
  <si>
    <t>DSA-LM016</t>
  </si>
  <si>
    <t>DSA-LM001</t>
  </si>
  <si>
    <t>DSA-LM002</t>
  </si>
  <si>
    <t>Detection of Psychrotrophic Bacteria (Pseudomonas)</t>
  </si>
  <si>
    <t>DSA-LM020</t>
  </si>
  <si>
    <t>DSA-LM007</t>
  </si>
  <si>
    <t>DSA-LM008</t>
  </si>
  <si>
    <t>DSA-LM009</t>
  </si>
  <si>
    <t>DSA-LM010</t>
  </si>
  <si>
    <t>DSA-LM011</t>
  </si>
  <si>
    <t>DSA-LM012</t>
  </si>
  <si>
    <t>DSA-LM013</t>
  </si>
  <si>
    <t>DSA-LM015</t>
  </si>
  <si>
    <t>Identification of Bacteria (MS VITEK)</t>
  </si>
  <si>
    <t>Enumeration of E.coli (TEMPO)</t>
  </si>
  <si>
    <t>Enumeration of Coliforms (TEMPO)</t>
  </si>
  <si>
    <t>Enumeration of Aerobic count (TEMPO)</t>
  </si>
  <si>
    <t>Enumeration of Yeast and moulds (TEMPO)</t>
  </si>
  <si>
    <t>Enumeration of Lactic acid bacteria (TEMPO)</t>
  </si>
  <si>
    <t>Enumeration of Bacillus cereus (TEMPO)</t>
  </si>
  <si>
    <t>Enumeration of Staphylococcus aureus (TEMPO)</t>
  </si>
  <si>
    <t>Enumeration of Enterobacteriaceae (TEMPO)</t>
  </si>
  <si>
    <t>From Product</t>
  </si>
  <si>
    <t>Plate with Growth</t>
  </si>
  <si>
    <t>Actual 2026</t>
  </si>
  <si>
    <t>Detection of Listeria monocytogenes/species (VIDAS) LPT</t>
  </si>
  <si>
    <t>Detection of Salmonella (VIDAS) SPT</t>
  </si>
  <si>
    <t>DSA-LM018</t>
  </si>
  <si>
    <t>DSA-LM019</t>
  </si>
  <si>
    <t>Contagious abortion (Outsourced)</t>
  </si>
  <si>
    <t>Fat, protein, lactose, Solids non-fat (MilkoScan)*Accredited</t>
  </si>
  <si>
    <t xml:space="preserve">Somatic cell counts *Accredited </t>
  </si>
  <si>
    <t>MilkoScan &amp; SCC counts *Accredited</t>
  </si>
  <si>
    <t>Freezing point depression (Added water) *Accredited</t>
  </si>
  <si>
    <t>Actual Price 2026</t>
  </si>
  <si>
    <t>Enumeration of E.coli and Coliforms (PETRIFILM)</t>
  </si>
  <si>
    <t>Enumeration of Total Plate Count (PETRIFILM)</t>
  </si>
  <si>
    <t>Enumeration of Enterobacteriaceae (PETRIFILM)</t>
  </si>
  <si>
    <t>Enumeration of Lactic acid bacteria (PETRIFILM)</t>
  </si>
  <si>
    <t>Enumeration of Staph Express Count (PETRIFILM)</t>
  </si>
  <si>
    <t>Enumeration of Yeast and moulds (PETRIFILM)</t>
  </si>
  <si>
    <t>DSA-LM023</t>
  </si>
  <si>
    <t>DSA-LM024</t>
  </si>
  <si>
    <t>DSA-LM025</t>
  </si>
  <si>
    <t>DSA-LM026</t>
  </si>
  <si>
    <t>DSA-LM027</t>
  </si>
  <si>
    <t>DSA-LM021</t>
  </si>
  <si>
    <t>DSA Lab Services 2026 Pricelist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</si>
</sst>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7" x14ac:knownFonts="1">
    <font>
      <sz val="10"/>
      <color rgb="FF000000"/>
      <name val="Times New Roman"/>
      <charset val="204"/>
    </font>
    <font>
      <sz val="8"/>
      <name val="Times New Roman"/>
      <charset val="204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4" fontId="6" fillId="5" borderId="2" xfId="0" applyNumberFormat="1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164" fontId="6" fillId="5" borderId="4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8575E-FC7A-4245-92B2-E83EEFCADAC2}">
  <dimension ref="A1:J45"/>
  <sheetViews>
    <sheetView tabSelected="1" topLeftCell="A15" workbookViewId="0">
      <selection activeCell="C27" sqref="C27:G27"/>
    </sheetView>
  </sheetViews>
  <sheetFormatPr defaultRowHeight="13.8" x14ac:dyDescent="0.25"/>
  <cols>
    <col min="1" max="1" width="49.33203125" style="1" customWidth="1"/>
    <col min="2" max="2" width="24" style="1" customWidth="1"/>
    <col min="3" max="3" width="15" style="17" hidden="1" customWidth="1"/>
    <col min="4" max="4" width="11" style="1" customWidth="1"/>
    <col min="5" max="5" width="11.77734375" style="1" customWidth="1"/>
    <col min="6" max="6" width="10.5546875" style="1" customWidth="1"/>
    <col min="7" max="7" width="15" style="1" customWidth="1"/>
    <col min="8" max="8" width="18.5546875" style="1" customWidth="1"/>
    <col min="9" max="9" width="20.33203125" style="1" customWidth="1"/>
    <col min="10" max="10" width="24.44140625" style="17" customWidth="1"/>
    <col min="11" max="16384" width="8.88671875" style="1"/>
  </cols>
  <sheetData>
    <row r="1" spans="1:10" ht="31.2" customHeight="1" thickBot="1" x14ac:dyDescent="0.3">
      <c r="A1" s="48" t="s">
        <v>85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ht="22.8" customHeight="1" x14ac:dyDescent="0.25">
      <c r="A2" s="43" t="s">
        <v>4</v>
      </c>
      <c r="B2" s="43" t="s">
        <v>31</v>
      </c>
      <c r="C2" s="44" t="s">
        <v>0</v>
      </c>
      <c r="D2" s="44" t="s">
        <v>1</v>
      </c>
      <c r="E2" s="44" t="s">
        <v>10</v>
      </c>
      <c r="F2" s="45" t="s">
        <v>14</v>
      </c>
      <c r="G2" s="45" t="s">
        <v>3</v>
      </c>
      <c r="H2" s="46">
        <v>2025</v>
      </c>
      <c r="I2" s="46" t="s">
        <v>30</v>
      </c>
      <c r="J2" s="47" t="s">
        <v>62</v>
      </c>
    </row>
    <row r="3" spans="1:10" ht="18" customHeight="1" x14ac:dyDescent="0.25">
      <c r="A3" s="3" t="s">
        <v>15</v>
      </c>
      <c r="B3" s="3" t="s">
        <v>34</v>
      </c>
      <c r="C3" s="4"/>
      <c r="D3" s="3"/>
      <c r="E3" s="5"/>
      <c r="F3" s="6" t="s">
        <v>5</v>
      </c>
      <c r="G3" s="3"/>
      <c r="H3" s="4">
        <v>12</v>
      </c>
      <c r="I3" s="23">
        <f>(6/100)*H3+H3</f>
        <v>12.72</v>
      </c>
      <c r="J3" s="41">
        <f>I3</f>
        <v>12.72</v>
      </c>
    </row>
    <row r="4" spans="1:10" ht="18" customHeight="1" x14ac:dyDescent="0.25">
      <c r="A4" s="3" t="s">
        <v>6</v>
      </c>
      <c r="B4" s="3" t="s">
        <v>40</v>
      </c>
      <c r="C4" s="6">
        <v>1025</v>
      </c>
      <c r="D4" s="3">
        <v>50</v>
      </c>
      <c r="E4" s="4">
        <f>C4/D4</f>
        <v>20.5</v>
      </c>
      <c r="F4" s="6">
        <v>115</v>
      </c>
      <c r="G4" s="6">
        <f>F4-E4</f>
        <v>94.5</v>
      </c>
      <c r="H4" s="4">
        <v>124</v>
      </c>
      <c r="I4" s="7">
        <f t="shared" ref="I4:I22" si="0">(6/100)*H4+H4</f>
        <v>131.44</v>
      </c>
      <c r="J4" s="41">
        <f t="shared" ref="J4:J28" si="1">I4</f>
        <v>131.44</v>
      </c>
    </row>
    <row r="5" spans="1:10" ht="18" customHeight="1" x14ac:dyDescent="0.25">
      <c r="A5" s="3" t="s">
        <v>7</v>
      </c>
      <c r="B5" s="3" t="s">
        <v>36</v>
      </c>
      <c r="C5" s="6">
        <v>2468.6999999999998</v>
      </c>
      <c r="D5" s="3">
        <v>480</v>
      </c>
      <c r="E5" s="4">
        <f t="shared" ref="E5:E21" si="2">C5/D5</f>
        <v>5.1431249999999995</v>
      </c>
      <c r="F5" s="6">
        <v>125</v>
      </c>
      <c r="G5" s="6">
        <f t="shared" ref="G5:G21" si="3">F5-E5</f>
        <v>119.856875</v>
      </c>
      <c r="H5" s="4">
        <v>137</v>
      </c>
      <c r="I5" s="7">
        <f t="shared" si="0"/>
        <v>145.22</v>
      </c>
      <c r="J5" s="41">
        <f t="shared" si="1"/>
        <v>145.22</v>
      </c>
    </row>
    <row r="6" spans="1:10" ht="18" customHeight="1" x14ac:dyDescent="0.25">
      <c r="A6" s="3" t="s">
        <v>67</v>
      </c>
      <c r="B6" s="3" t="s">
        <v>39</v>
      </c>
      <c r="C6" s="8">
        <v>40</v>
      </c>
      <c r="D6" s="5"/>
      <c r="E6" s="4"/>
      <c r="F6" s="6">
        <v>95</v>
      </c>
      <c r="G6" s="6">
        <f t="shared" si="3"/>
        <v>95</v>
      </c>
      <c r="H6" s="4">
        <v>99</v>
      </c>
      <c r="I6" s="7">
        <f t="shared" si="0"/>
        <v>104.94</v>
      </c>
      <c r="J6" s="41">
        <f t="shared" si="1"/>
        <v>104.94</v>
      </c>
    </row>
    <row r="7" spans="1:10" ht="18" customHeight="1" x14ac:dyDescent="0.25">
      <c r="A7" s="3" t="s">
        <v>71</v>
      </c>
      <c r="B7" s="3" t="s">
        <v>37</v>
      </c>
      <c r="C7" s="6">
        <f>879+696+500</f>
        <v>2075</v>
      </c>
      <c r="D7" s="3">
        <v>100</v>
      </c>
      <c r="E7" s="4">
        <f t="shared" si="2"/>
        <v>20.75</v>
      </c>
      <c r="F7" s="6">
        <v>30</v>
      </c>
      <c r="G7" s="6">
        <f t="shared" si="3"/>
        <v>9.25</v>
      </c>
      <c r="H7" s="4">
        <v>33</v>
      </c>
      <c r="I7" s="7">
        <f>(80/100)*H7+H7</f>
        <v>59.400000000000006</v>
      </c>
      <c r="J7" s="41">
        <f t="shared" si="1"/>
        <v>59.400000000000006</v>
      </c>
    </row>
    <row r="8" spans="1:10" ht="18" customHeight="1" x14ac:dyDescent="0.25">
      <c r="A8" s="3" t="s">
        <v>16</v>
      </c>
      <c r="B8" s="3" t="s">
        <v>38</v>
      </c>
      <c r="C8" s="6">
        <v>14110</v>
      </c>
      <c r="D8" s="3">
        <v>96</v>
      </c>
      <c r="E8" s="4">
        <f t="shared" si="2"/>
        <v>146.97916666666666</v>
      </c>
      <c r="F8" s="6">
        <v>165</v>
      </c>
      <c r="G8" s="6">
        <f t="shared" si="3"/>
        <v>18.020833333333343</v>
      </c>
      <c r="H8" s="4">
        <v>180</v>
      </c>
      <c r="I8" s="7">
        <f t="shared" si="0"/>
        <v>190.8</v>
      </c>
      <c r="J8" s="41">
        <f t="shared" si="1"/>
        <v>190.8</v>
      </c>
    </row>
    <row r="9" spans="1:10" ht="20.399999999999999" customHeight="1" x14ac:dyDescent="0.25">
      <c r="A9" s="3" t="s">
        <v>68</v>
      </c>
      <c r="B9" s="3" t="s">
        <v>32</v>
      </c>
      <c r="C9" s="6"/>
      <c r="D9" s="3"/>
      <c r="E9" s="4"/>
      <c r="F9" s="6"/>
      <c r="G9" s="6"/>
      <c r="H9" s="4">
        <v>26</v>
      </c>
      <c r="I9" s="7">
        <f>(80/100)*H9+H9</f>
        <v>46.8</v>
      </c>
      <c r="J9" s="41">
        <f t="shared" si="1"/>
        <v>46.8</v>
      </c>
    </row>
    <row r="10" spans="1:10" ht="18" customHeight="1" x14ac:dyDescent="0.25">
      <c r="A10" s="3" t="s">
        <v>69</v>
      </c>
      <c r="B10" s="3" t="s">
        <v>33</v>
      </c>
      <c r="C10" s="6">
        <v>15896</v>
      </c>
      <c r="D10" s="3">
        <v>800</v>
      </c>
      <c r="E10" s="4">
        <f t="shared" si="2"/>
        <v>19.87</v>
      </c>
      <c r="F10" s="6">
        <v>21</v>
      </c>
      <c r="G10" s="6">
        <f t="shared" si="3"/>
        <v>1.129999999999999</v>
      </c>
      <c r="H10" s="4">
        <v>23</v>
      </c>
      <c r="I10" s="7">
        <f>(80/100)*H10+H10</f>
        <v>41.400000000000006</v>
      </c>
      <c r="J10" s="41">
        <f t="shared" si="1"/>
        <v>41.400000000000006</v>
      </c>
    </row>
    <row r="11" spans="1:10" ht="18" customHeight="1" x14ac:dyDescent="0.25">
      <c r="A11" s="3" t="s">
        <v>70</v>
      </c>
      <c r="B11" s="3" t="s">
        <v>34</v>
      </c>
      <c r="C11" s="8"/>
      <c r="D11" s="3"/>
      <c r="E11" s="4"/>
      <c r="F11" s="6"/>
      <c r="G11" s="6"/>
      <c r="H11" s="4">
        <v>39</v>
      </c>
      <c r="I11" s="7">
        <f>(50/100)*H11+H11</f>
        <v>58.5</v>
      </c>
      <c r="J11" s="41">
        <f t="shared" si="1"/>
        <v>58.5</v>
      </c>
    </row>
    <row r="12" spans="1:10" ht="18" customHeight="1" x14ac:dyDescent="0.25">
      <c r="A12" s="3" t="s">
        <v>8</v>
      </c>
      <c r="B12" s="3" t="s">
        <v>35</v>
      </c>
      <c r="C12" s="6"/>
      <c r="D12" s="3"/>
      <c r="E12" s="4"/>
      <c r="F12" s="6"/>
      <c r="G12" s="6"/>
      <c r="H12" s="4">
        <v>495</v>
      </c>
      <c r="I12" s="7">
        <f t="shared" si="0"/>
        <v>524.70000000000005</v>
      </c>
      <c r="J12" s="41">
        <f t="shared" si="1"/>
        <v>524.70000000000005</v>
      </c>
    </row>
    <row r="13" spans="1:10" ht="18" customHeight="1" x14ac:dyDescent="0.25">
      <c r="A13" s="3" t="s">
        <v>9</v>
      </c>
      <c r="B13" s="3" t="s">
        <v>34</v>
      </c>
      <c r="C13" s="6">
        <v>80</v>
      </c>
      <c r="D13" s="3" t="s">
        <v>2</v>
      </c>
      <c r="E13" s="4">
        <v>80</v>
      </c>
      <c r="F13" s="6">
        <v>75</v>
      </c>
      <c r="G13" s="6">
        <f t="shared" si="3"/>
        <v>-5</v>
      </c>
      <c r="H13" s="4">
        <v>75</v>
      </c>
      <c r="I13" s="7">
        <f t="shared" si="0"/>
        <v>79.5</v>
      </c>
      <c r="J13" s="41">
        <f t="shared" si="1"/>
        <v>79.5</v>
      </c>
    </row>
    <row r="14" spans="1:10" ht="18" customHeight="1" x14ac:dyDescent="0.25">
      <c r="A14" s="3" t="s">
        <v>52</v>
      </c>
      <c r="B14" s="3" t="s">
        <v>43</v>
      </c>
      <c r="C14" s="6">
        <v>3174.12</v>
      </c>
      <c r="D14" s="3">
        <v>48</v>
      </c>
      <c r="E14" s="4">
        <f t="shared" si="2"/>
        <v>66.127499999999998</v>
      </c>
      <c r="F14" s="6">
        <v>160</v>
      </c>
      <c r="G14" s="6">
        <f t="shared" si="3"/>
        <v>93.872500000000002</v>
      </c>
      <c r="H14" s="4">
        <v>165</v>
      </c>
      <c r="I14" s="7">
        <f t="shared" si="0"/>
        <v>174.9</v>
      </c>
      <c r="J14" s="41">
        <f t="shared" si="1"/>
        <v>174.9</v>
      </c>
    </row>
    <row r="15" spans="1:10" ht="18" customHeight="1" x14ac:dyDescent="0.25">
      <c r="A15" s="3" t="s">
        <v>53</v>
      </c>
      <c r="B15" s="3" t="s">
        <v>44</v>
      </c>
      <c r="C15" s="6">
        <v>3107.16</v>
      </c>
      <c r="D15" s="3">
        <v>48</v>
      </c>
      <c r="E15" s="4">
        <f t="shared" si="2"/>
        <v>64.732500000000002</v>
      </c>
      <c r="F15" s="6">
        <v>160</v>
      </c>
      <c r="G15" s="6">
        <f t="shared" si="3"/>
        <v>95.267499999999998</v>
      </c>
      <c r="H15" s="4">
        <v>165</v>
      </c>
      <c r="I15" s="7">
        <f t="shared" si="0"/>
        <v>174.9</v>
      </c>
      <c r="J15" s="41">
        <f t="shared" si="1"/>
        <v>174.9</v>
      </c>
    </row>
    <row r="16" spans="1:10" ht="18" customHeight="1" x14ac:dyDescent="0.25">
      <c r="A16" s="3" t="s">
        <v>54</v>
      </c>
      <c r="B16" s="3" t="s">
        <v>45</v>
      </c>
      <c r="C16" s="6">
        <v>3444.12</v>
      </c>
      <c r="D16" s="3">
        <v>48</v>
      </c>
      <c r="E16" s="4">
        <f t="shared" si="2"/>
        <v>71.752499999999998</v>
      </c>
      <c r="F16" s="6">
        <v>160</v>
      </c>
      <c r="G16" s="6">
        <f t="shared" si="3"/>
        <v>88.247500000000002</v>
      </c>
      <c r="H16" s="4">
        <v>165</v>
      </c>
      <c r="I16" s="7">
        <f t="shared" si="0"/>
        <v>174.9</v>
      </c>
      <c r="J16" s="41">
        <f t="shared" si="1"/>
        <v>174.9</v>
      </c>
    </row>
    <row r="17" spans="1:10" ht="18" customHeight="1" x14ac:dyDescent="0.25">
      <c r="A17" s="3" t="s">
        <v>55</v>
      </c>
      <c r="B17" s="3" t="s">
        <v>49</v>
      </c>
      <c r="C17" s="6">
        <v>3939.84</v>
      </c>
      <c r="D17" s="3">
        <v>48</v>
      </c>
      <c r="E17" s="4">
        <f t="shared" si="2"/>
        <v>82.08</v>
      </c>
      <c r="F17" s="6">
        <v>175</v>
      </c>
      <c r="G17" s="6">
        <f t="shared" si="3"/>
        <v>92.92</v>
      </c>
      <c r="H17" s="4">
        <v>180</v>
      </c>
      <c r="I17" s="7">
        <f t="shared" si="0"/>
        <v>190.8</v>
      </c>
      <c r="J17" s="41">
        <f t="shared" si="1"/>
        <v>190.8</v>
      </c>
    </row>
    <row r="18" spans="1:10" ht="18" customHeight="1" x14ac:dyDescent="0.25">
      <c r="A18" s="3" t="s">
        <v>56</v>
      </c>
      <c r="B18" s="3" t="s">
        <v>46</v>
      </c>
      <c r="C18" s="6">
        <v>4502.5200000000004</v>
      </c>
      <c r="D18" s="3">
        <v>48</v>
      </c>
      <c r="E18" s="4">
        <f t="shared" si="2"/>
        <v>93.802500000000009</v>
      </c>
      <c r="F18" s="6">
        <v>175</v>
      </c>
      <c r="G18" s="6">
        <f t="shared" si="3"/>
        <v>81.197499999999991</v>
      </c>
      <c r="H18" s="4">
        <v>180</v>
      </c>
      <c r="I18" s="7">
        <f t="shared" si="0"/>
        <v>190.8</v>
      </c>
      <c r="J18" s="41">
        <f t="shared" si="1"/>
        <v>190.8</v>
      </c>
    </row>
    <row r="19" spans="1:10" ht="18" customHeight="1" x14ac:dyDescent="0.25">
      <c r="A19" s="3" t="s">
        <v>57</v>
      </c>
      <c r="B19" s="3" t="s">
        <v>47</v>
      </c>
      <c r="C19" s="6">
        <v>4547</v>
      </c>
      <c r="D19" s="3">
        <v>48</v>
      </c>
      <c r="E19" s="4">
        <f t="shared" si="2"/>
        <v>94.729166666666671</v>
      </c>
      <c r="F19" s="6">
        <v>255</v>
      </c>
      <c r="G19" s="6">
        <f t="shared" si="3"/>
        <v>160.27083333333331</v>
      </c>
      <c r="H19" s="4">
        <v>260</v>
      </c>
      <c r="I19" s="7">
        <f t="shared" si="0"/>
        <v>275.60000000000002</v>
      </c>
      <c r="J19" s="41">
        <f t="shared" si="1"/>
        <v>275.60000000000002</v>
      </c>
    </row>
    <row r="20" spans="1:10" ht="18" customHeight="1" x14ac:dyDescent="0.25">
      <c r="A20" s="3" t="s">
        <v>58</v>
      </c>
      <c r="B20" s="3" t="s">
        <v>50</v>
      </c>
      <c r="C20" s="6">
        <v>4982.04</v>
      </c>
      <c r="D20" s="3">
        <v>48</v>
      </c>
      <c r="E20" s="4">
        <f t="shared" si="2"/>
        <v>103.7925</v>
      </c>
      <c r="F20" s="6">
        <v>235</v>
      </c>
      <c r="G20" s="6">
        <f t="shared" si="3"/>
        <v>131.20749999999998</v>
      </c>
      <c r="H20" s="4">
        <v>240</v>
      </c>
      <c r="I20" s="7">
        <f t="shared" si="0"/>
        <v>254.4</v>
      </c>
      <c r="J20" s="41">
        <f t="shared" si="1"/>
        <v>254.4</v>
      </c>
    </row>
    <row r="21" spans="1:10" ht="18" customHeight="1" x14ac:dyDescent="0.25">
      <c r="A21" s="18" t="s">
        <v>59</v>
      </c>
      <c r="B21" s="3" t="s">
        <v>48</v>
      </c>
      <c r="C21" s="19">
        <v>4189.32</v>
      </c>
      <c r="D21" s="18">
        <v>48</v>
      </c>
      <c r="E21" s="20">
        <f t="shared" si="2"/>
        <v>87.277499999999989</v>
      </c>
      <c r="F21" s="19">
        <v>210</v>
      </c>
      <c r="G21" s="19">
        <f t="shared" si="3"/>
        <v>122.72250000000001</v>
      </c>
      <c r="H21" s="20">
        <v>215</v>
      </c>
      <c r="I21" s="21">
        <f t="shared" si="0"/>
        <v>227.9</v>
      </c>
      <c r="J21" s="41">
        <f t="shared" si="1"/>
        <v>227.9</v>
      </c>
    </row>
    <row r="22" spans="1:10" ht="18" customHeight="1" x14ac:dyDescent="0.25">
      <c r="A22" s="3" t="s">
        <v>41</v>
      </c>
      <c r="B22" s="3" t="s">
        <v>42</v>
      </c>
      <c r="C22" s="28"/>
      <c r="D22" s="29"/>
      <c r="E22" s="29"/>
      <c r="F22" s="29"/>
      <c r="G22" s="30"/>
      <c r="H22" s="4">
        <v>165</v>
      </c>
      <c r="I22" s="7">
        <f t="shared" si="0"/>
        <v>174.9</v>
      </c>
      <c r="J22" s="41">
        <f t="shared" si="1"/>
        <v>174.9</v>
      </c>
    </row>
    <row r="23" spans="1:10" ht="18" customHeight="1" x14ac:dyDescent="0.25">
      <c r="A23" s="34" t="s">
        <v>73</v>
      </c>
      <c r="B23" s="35" t="s">
        <v>84</v>
      </c>
      <c r="C23" s="36"/>
      <c r="D23" s="37"/>
      <c r="E23" s="37"/>
      <c r="F23" s="37"/>
      <c r="G23" s="38"/>
      <c r="H23" s="39"/>
      <c r="I23" s="40">
        <v>182</v>
      </c>
      <c r="J23" s="42">
        <f t="shared" si="1"/>
        <v>182</v>
      </c>
    </row>
    <row r="24" spans="1:10" ht="18" customHeight="1" x14ac:dyDescent="0.25">
      <c r="A24" s="34" t="s">
        <v>74</v>
      </c>
      <c r="B24" s="35" t="s">
        <v>79</v>
      </c>
      <c r="C24" s="36"/>
      <c r="D24" s="37"/>
      <c r="E24" s="37"/>
      <c r="F24" s="37"/>
      <c r="G24" s="38"/>
      <c r="H24" s="39"/>
      <c r="I24" s="40">
        <v>115.54</v>
      </c>
      <c r="J24" s="42">
        <f t="shared" si="1"/>
        <v>115.54</v>
      </c>
    </row>
    <row r="25" spans="1:10" ht="18" customHeight="1" x14ac:dyDescent="0.25">
      <c r="A25" s="34" t="s">
        <v>75</v>
      </c>
      <c r="B25" s="35" t="s">
        <v>80</v>
      </c>
      <c r="C25" s="36"/>
      <c r="D25" s="37"/>
      <c r="E25" s="37"/>
      <c r="F25" s="37"/>
      <c r="G25" s="38"/>
      <c r="H25" s="39"/>
      <c r="I25" s="40">
        <v>143.46</v>
      </c>
      <c r="J25" s="42">
        <f t="shared" si="1"/>
        <v>143.46</v>
      </c>
    </row>
    <row r="26" spans="1:10" ht="18" customHeight="1" x14ac:dyDescent="0.25">
      <c r="A26" s="34" t="s">
        <v>76</v>
      </c>
      <c r="B26" s="35" t="s">
        <v>81</v>
      </c>
      <c r="C26" s="36"/>
      <c r="D26" s="37"/>
      <c r="E26" s="37"/>
      <c r="F26" s="37"/>
      <c r="G26" s="38"/>
      <c r="H26" s="39"/>
      <c r="I26" s="40">
        <v>167.24</v>
      </c>
      <c r="J26" s="42">
        <f t="shared" si="1"/>
        <v>167.24</v>
      </c>
    </row>
    <row r="27" spans="1:10" ht="18" customHeight="1" x14ac:dyDescent="0.25">
      <c r="A27" s="34" t="s">
        <v>77</v>
      </c>
      <c r="B27" s="35" t="s">
        <v>82</v>
      </c>
      <c r="C27" s="36"/>
      <c r="D27" s="37"/>
      <c r="E27" s="37"/>
      <c r="F27" s="37"/>
      <c r="G27" s="38"/>
      <c r="H27" s="39"/>
      <c r="I27" s="40">
        <v>190.93</v>
      </c>
      <c r="J27" s="42">
        <f t="shared" si="1"/>
        <v>190.93</v>
      </c>
    </row>
    <row r="28" spans="1:10" ht="18" customHeight="1" x14ac:dyDescent="0.25">
      <c r="A28" s="34" t="s">
        <v>78</v>
      </c>
      <c r="B28" s="35" t="s">
        <v>83</v>
      </c>
      <c r="C28" s="36"/>
      <c r="D28" s="37"/>
      <c r="E28" s="37"/>
      <c r="F28" s="37"/>
      <c r="G28" s="38"/>
      <c r="H28" s="39"/>
      <c r="I28" s="40">
        <v>153.86000000000001</v>
      </c>
      <c r="J28" s="42">
        <f t="shared" si="1"/>
        <v>153.86000000000001</v>
      </c>
    </row>
    <row r="29" spans="1:10" ht="16.2" customHeight="1" x14ac:dyDescent="0.25">
      <c r="A29" s="22" t="s">
        <v>51</v>
      </c>
      <c r="B29" s="3" t="s">
        <v>60</v>
      </c>
      <c r="C29" s="28"/>
      <c r="D29" s="29"/>
      <c r="E29" s="29"/>
      <c r="F29" s="29"/>
      <c r="G29" s="30"/>
      <c r="H29" s="4">
        <v>700</v>
      </c>
      <c r="I29" s="7">
        <f>(0/100)*H29+H29</f>
        <v>700</v>
      </c>
      <c r="J29" s="41">
        <v>700</v>
      </c>
    </row>
    <row r="30" spans="1:10" ht="16.2" customHeight="1" x14ac:dyDescent="0.25">
      <c r="A30" s="22" t="s">
        <v>51</v>
      </c>
      <c r="B30" s="3" t="s">
        <v>61</v>
      </c>
      <c r="C30" s="28"/>
      <c r="D30" s="29"/>
      <c r="E30" s="29"/>
      <c r="F30" s="29"/>
      <c r="G30" s="29"/>
      <c r="H30" s="4">
        <v>400</v>
      </c>
      <c r="I30" s="7">
        <f>(0/100)*H30+H30</f>
        <v>400</v>
      </c>
      <c r="J30" s="41">
        <v>400</v>
      </c>
    </row>
    <row r="31" spans="1:10" ht="16.2" customHeight="1" x14ac:dyDescent="0.25">
      <c r="A31" s="22" t="s">
        <v>63</v>
      </c>
      <c r="B31" s="3" t="s">
        <v>65</v>
      </c>
      <c r="C31" s="6"/>
      <c r="D31" s="28"/>
      <c r="E31" s="29"/>
      <c r="F31" s="29"/>
      <c r="G31" s="30"/>
      <c r="H31" s="4">
        <v>300</v>
      </c>
      <c r="I31" s="7">
        <f t="shared" ref="I31:I32" si="4">(0/100)*H31+H31</f>
        <v>300</v>
      </c>
      <c r="J31" s="41">
        <v>300</v>
      </c>
    </row>
    <row r="32" spans="1:10" ht="16.2" customHeight="1" x14ac:dyDescent="0.25">
      <c r="A32" s="22" t="s">
        <v>64</v>
      </c>
      <c r="B32" s="3" t="s">
        <v>66</v>
      </c>
      <c r="C32" s="6"/>
      <c r="D32" s="28"/>
      <c r="E32" s="29"/>
      <c r="F32" s="29"/>
      <c r="G32" s="30"/>
      <c r="H32" s="4">
        <v>300</v>
      </c>
      <c r="I32" s="7">
        <f t="shared" si="4"/>
        <v>300</v>
      </c>
      <c r="J32" s="41">
        <v>300</v>
      </c>
    </row>
    <row r="33" spans="1:10" ht="16.2" customHeight="1" x14ac:dyDescent="0.25">
      <c r="A33" s="31" t="s">
        <v>11</v>
      </c>
      <c r="B33" s="32"/>
      <c r="C33" s="32"/>
      <c r="D33" s="32"/>
      <c r="E33" s="32"/>
      <c r="F33" s="32"/>
      <c r="G33" s="32"/>
      <c r="H33" s="32"/>
      <c r="I33" s="32"/>
      <c r="J33" s="33"/>
    </row>
    <row r="34" spans="1:10" ht="16.2" customHeight="1" x14ac:dyDescent="0.25">
      <c r="A34" s="9"/>
      <c r="B34" s="2" t="s">
        <v>18</v>
      </c>
      <c r="C34" s="10"/>
      <c r="D34" s="10"/>
      <c r="E34" s="10"/>
      <c r="F34" s="10"/>
      <c r="G34" s="10"/>
      <c r="H34" s="2">
        <v>2025</v>
      </c>
      <c r="I34" s="2" t="s">
        <v>30</v>
      </c>
      <c r="J34" s="2" t="s">
        <v>72</v>
      </c>
    </row>
    <row r="35" spans="1:10" ht="16.2" customHeight="1" x14ac:dyDescent="0.25">
      <c r="A35" s="12" t="s">
        <v>17</v>
      </c>
      <c r="B35" s="12" t="s">
        <v>19</v>
      </c>
      <c r="C35" s="4"/>
      <c r="D35" s="25"/>
      <c r="E35" s="26"/>
      <c r="F35" s="26"/>
      <c r="G35" s="27"/>
      <c r="H35" s="4">
        <v>1800</v>
      </c>
      <c r="I35" s="13">
        <f t="shared" ref="I35:I42" si="5">(6/100)*H35+H35</f>
        <v>1908</v>
      </c>
      <c r="J35" s="41">
        <v>1900</v>
      </c>
    </row>
    <row r="36" spans="1:10" ht="16.2" customHeight="1" x14ac:dyDescent="0.25">
      <c r="A36" s="12" t="s">
        <v>23</v>
      </c>
      <c r="B36" s="12" t="s">
        <v>19</v>
      </c>
      <c r="C36" s="4"/>
      <c r="D36" s="25"/>
      <c r="E36" s="26"/>
      <c r="F36" s="26"/>
      <c r="G36" s="27"/>
      <c r="H36" s="4">
        <v>1900</v>
      </c>
      <c r="I36" s="13">
        <f t="shared" si="5"/>
        <v>2014</v>
      </c>
      <c r="J36" s="41">
        <v>2000</v>
      </c>
    </row>
    <row r="37" spans="1:10" ht="16.2" customHeight="1" x14ac:dyDescent="0.25">
      <c r="A37" s="12" t="s">
        <v>24</v>
      </c>
      <c r="B37" s="12" t="s">
        <v>20</v>
      </c>
      <c r="C37" s="4"/>
      <c r="D37" s="25"/>
      <c r="E37" s="26"/>
      <c r="F37" s="26"/>
      <c r="G37" s="27"/>
      <c r="H37" s="4">
        <v>1600</v>
      </c>
      <c r="I37" s="13">
        <f t="shared" si="5"/>
        <v>1696</v>
      </c>
      <c r="J37" s="41">
        <v>1700</v>
      </c>
    </row>
    <row r="38" spans="1:10" ht="16.2" customHeight="1" x14ac:dyDescent="0.25">
      <c r="A38" s="12" t="s">
        <v>25</v>
      </c>
      <c r="B38" s="12" t="s">
        <v>21</v>
      </c>
      <c r="C38" s="4"/>
      <c r="D38" s="25"/>
      <c r="E38" s="26"/>
      <c r="F38" s="26"/>
      <c r="G38" s="27"/>
      <c r="H38" s="4">
        <v>1600</v>
      </c>
      <c r="I38" s="13">
        <f t="shared" si="5"/>
        <v>1696</v>
      </c>
      <c r="J38" s="41">
        <v>1700</v>
      </c>
    </row>
    <row r="39" spans="1:10" ht="16.2" customHeight="1" x14ac:dyDescent="0.25">
      <c r="A39" s="12" t="s">
        <v>26</v>
      </c>
      <c r="B39" s="12" t="s">
        <v>22</v>
      </c>
      <c r="C39" s="4"/>
      <c r="D39" s="25"/>
      <c r="E39" s="26"/>
      <c r="F39" s="26"/>
      <c r="G39" s="27"/>
      <c r="H39" s="4">
        <v>1600</v>
      </c>
      <c r="I39" s="13">
        <f t="shared" si="5"/>
        <v>1696</v>
      </c>
      <c r="J39" s="41">
        <v>1700</v>
      </c>
    </row>
    <row r="40" spans="1:10" ht="16.2" customHeight="1" x14ac:dyDescent="0.25">
      <c r="A40" s="12" t="s">
        <v>27</v>
      </c>
      <c r="B40" s="12" t="s">
        <v>21</v>
      </c>
      <c r="C40" s="4"/>
      <c r="D40" s="25"/>
      <c r="E40" s="26"/>
      <c r="F40" s="26"/>
      <c r="G40" s="27"/>
      <c r="H40" s="4">
        <v>1600</v>
      </c>
      <c r="I40" s="13">
        <f t="shared" si="5"/>
        <v>1696</v>
      </c>
      <c r="J40" s="41">
        <v>1700</v>
      </c>
    </row>
    <row r="41" spans="1:10" ht="16.2" customHeight="1" x14ac:dyDescent="0.25">
      <c r="A41" s="12" t="s">
        <v>28</v>
      </c>
      <c r="B41" s="12" t="s">
        <v>19</v>
      </c>
      <c r="C41" s="4"/>
      <c r="D41" s="25"/>
      <c r="E41" s="26"/>
      <c r="F41" s="26"/>
      <c r="G41" s="27"/>
      <c r="H41" s="4">
        <v>1600</v>
      </c>
      <c r="I41" s="13">
        <f t="shared" si="5"/>
        <v>1696</v>
      </c>
      <c r="J41" s="41">
        <v>1700</v>
      </c>
    </row>
    <row r="42" spans="1:10" ht="16.2" customHeight="1" x14ac:dyDescent="0.25">
      <c r="A42" s="12" t="s">
        <v>29</v>
      </c>
      <c r="B42" s="12" t="s">
        <v>34</v>
      </c>
      <c r="C42" s="4"/>
      <c r="D42" s="25"/>
      <c r="E42" s="26"/>
      <c r="F42" s="26"/>
      <c r="G42" s="27"/>
      <c r="H42" s="4">
        <v>800</v>
      </c>
      <c r="I42" s="13">
        <f t="shared" si="5"/>
        <v>848</v>
      </c>
      <c r="J42" s="41">
        <v>850</v>
      </c>
    </row>
    <row r="43" spans="1:10" ht="16.2" customHeight="1" x14ac:dyDescent="0.25">
      <c r="A43" s="14" t="s">
        <v>12</v>
      </c>
      <c r="B43" s="14"/>
      <c r="C43" s="4"/>
      <c r="D43" s="25"/>
      <c r="E43" s="26"/>
      <c r="F43" s="26"/>
      <c r="G43" s="27"/>
      <c r="H43" s="4"/>
      <c r="I43" s="11"/>
      <c r="J43" s="24"/>
    </row>
    <row r="44" spans="1:10" ht="16.2" customHeight="1" x14ac:dyDescent="0.25">
      <c r="A44" s="14" t="s">
        <v>13</v>
      </c>
      <c r="B44" s="14"/>
      <c r="C44" s="4"/>
      <c r="D44" s="25"/>
      <c r="E44" s="26"/>
      <c r="F44" s="26"/>
      <c r="G44" s="27"/>
      <c r="H44" s="4"/>
      <c r="I44" s="11"/>
      <c r="J44" s="24"/>
    </row>
    <row r="45" spans="1:10" s="15" customFormat="1" ht="23.4" customHeight="1" x14ac:dyDescent="0.25">
      <c r="C45" s="16"/>
      <c r="J45" s="16"/>
    </row>
  </sheetData>
  <mergeCells count="23">
    <mergeCell ref="A1:J1"/>
    <mergeCell ref="C29:G29"/>
    <mergeCell ref="C22:G22"/>
    <mergeCell ref="C30:G30"/>
    <mergeCell ref="A33:J33"/>
    <mergeCell ref="C23:G23"/>
    <mergeCell ref="C24:G24"/>
    <mergeCell ref="C25:G25"/>
    <mergeCell ref="C26:G26"/>
    <mergeCell ref="C27:G27"/>
    <mergeCell ref="C28:G28"/>
    <mergeCell ref="D36:G36"/>
    <mergeCell ref="D35:G35"/>
    <mergeCell ref="D43:G43"/>
    <mergeCell ref="D44:G44"/>
    <mergeCell ref="D31:G31"/>
    <mergeCell ref="D32:G32"/>
    <mergeCell ref="D42:G42"/>
    <mergeCell ref="D41:G41"/>
    <mergeCell ref="D40:G40"/>
    <mergeCell ref="D39:G39"/>
    <mergeCell ref="D38:G38"/>
    <mergeCell ref="D37:G3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Pricelist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DSA Lab</dc:creator>
  <cp:lastModifiedBy>DSA Lab</cp:lastModifiedBy>
  <cp:lastPrinted>2024-09-17T09:00:50Z</cp:lastPrinted>
  <dcterms:created xsi:type="dcterms:W3CDTF">2024-09-17T07:33:22Z</dcterms:created>
  <dcterms:modified xsi:type="dcterms:W3CDTF">2025-11-20T07:20:40Z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2024-01-18T00:00:00Z</vt:filetime>
  </property>
  <property fmtid="{D5CDD505-2E9C-101B-9397-08002B2CF9AE}" pid="3" name="Creator">
    <vt:lpwstr>Microsoft® Word for Microsoft 365</vt:lpwstr>
  </property>
  <property fmtid="{D5CDD505-2E9C-101B-9397-08002B2CF9AE}" pid="4" name="LastSaved">
    <vt:filetime>2024-09-17T00:00:00Z</vt:filetime>
  </property>
  <property fmtid="{D5CDD505-2E9C-101B-9397-08002B2CF9AE}" pid="5" name="Producer">
    <vt:lpwstr>Microsoft® Word for Microsoft 365</vt:lpwstr>
  </property>
</Properties>
</file>